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590" windowHeight="1167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73" i="1"/>
  <c r="F73"/>
  <c r="E73"/>
  <c r="D73"/>
  <c r="C73" s="1"/>
  <c r="G72"/>
  <c r="F72"/>
  <c r="E72"/>
  <c r="E71" s="1"/>
  <c r="D72"/>
  <c r="C69"/>
  <c r="C68"/>
  <c r="G67"/>
  <c r="F67"/>
  <c r="E67"/>
  <c r="D67"/>
  <c r="C67" s="1"/>
  <c r="C66"/>
  <c r="C65"/>
  <c r="G64"/>
  <c r="F64"/>
  <c r="E64"/>
  <c r="D64"/>
  <c r="C63"/>
  <c r="C62"/>
  <c r="G61"/>
  <c r="F61"/>
  <c r="E61"/>
  <c r="D61"/>
  <c r="C61" s="1"/>
  <c r="C60"/>
  <c r="C59"/>
  <c r="G58"/>
  <c r="F58"/>
  <c r="E58"/>
  <c r="D58"/>
  <c r="G53"/>
  <c r="F53"/>
  <c r="E53"/>
  <c r="D53"/>
  <c r="C51"/>
  <c r="C50"/>
  <c r="C49"/>
  <c r="G45"/>
  <c r="E45"/>
  <c r="D45"/>
  <c r="C43"/>
  <c r="C42"/>
  <c r="C41"/>
  <c r="F40"/>
  <c r="F45" s="1"/>
  <c r="C40"/>
  <c r="B40"/>
  <c r="C31"/>
  <c r="C30"/>
  <c r="C29"/>
  <c r="G28"/>
  <c r="F28"/>
  <c r="E28"/>
  <c r="D28"/>
  <c r="C27"/>
  <c r="C26"/>
  <c r="C25"/>
  <c r="C24"/>
  <c r="G23"/>
  <c r="G18" s="1"/>
  <c r="G6" s="1"/>
  <c r="F23"/>
  <c r="E23"/>
  <c r="D23"/>
  <c r="C22"/>
  <c r="C21"/>
  <c r="C20"/>
  <c r="G19"/>
  <c r="F19"/>
  <c r="F18" s="1"/>
  <c r="E19"/>
  <c r="D19"/>
  <c r="E18"/>
  <c r="C17"/>
  <c r="C16"/>
  <c r="C15"/>
  <c r="C14"/>
  <c r="C13"/>
  <c r="G12"/>
  <c r="F12"/>
  <c r="E12"/>
  <c r="D12"/>
  <c r="C11"/>
  <c r="F35" l="1"/>
  <c r="C12"/>
  <c r="E35"/>
  <c r="C53"/>
  <c r="C58"/>
  <c r="C72"/>
  <c r="G71"/>
  <c r="C19"/>
  <c r="D35"/>
  <c r="C35" s="1"/>
  <c r="C45"/>
  <c r="C64"/>
  <c r="C23"/>
  <c r="C28"/>
  <c r="G35"/>
  <c r="G34" s="1"/>
  <c r="G33" s="1"/>
  <c r="F71"/>
  <c r="G7"/>
  <c r="G10" s="1"/>
  <c r="F6" s="1"/>
  <c r="D18"/>
  <c r="D71"/>
  <c r="G17"/>
  <c r="C71" l="1"/>
  <c r="F7"/>
  <c r="F9" s="1"/>
  <c r="E6" s="1"/>
  <c r="F34"/>
  <c r="F33" s="1"/>
  <c r="F17"/>
  <c r="C18"/>
  <c r="C3" s="1"/>
  <c r="E34" l="1"/>
  <c r="E33" s="1"/>
  <c r="E17"/>
  <c r="E7"/>
  <c r="E8" s="1"/>
  <c r="D6" s="1"/>
  <c r="D34" l="1"/>
  <c r="D17"/>
  <c r="C34" l="1"/>
  <c r="D33"/>
  <c r="C33" s="1"/>
</calcChain>
</file>

<file path=xl/sharedStrings.xml><?xml version="1.0" encoding="utf-8"?>
<sst xmlns="http://schemas.openxmlformats.org/spreadsheetml/2006/main" count="123" uniqueCount="77">
  <si>
    <t xml:space="preserve">Баланс электрической энергии по сетям ВН, СН1, СН2 и НН  </t>
  </si>
  <si>
    <t/>
  </si>
  <si>
    <t>п.п.</t>
  </si>
  <si>
    <t>Показатели</t>
  </si>
  <si>
    <t>2018 факт</t>
  </si>
  <si>
    <t>Всего</t>
  </si>
  <si>
    <t>ВН</t>
  </si>
  <si>
    <t>СН1</t>
  </si>
  <si>
    <t>СН2</t>
  </si>
  <si>
    <t>НН</t>
  </si>
  <si>
    <t>1.</t>
  </si>
  <si>
    <t xml:space="preserve">Поступление эл.энергии в сеть , ВСЕГО </t>
  </si>
  <si>
    <t>1.1.</t>
  </si>
  <si>
    <t>из собственной смежной сети, всего,                            в т.ч. из сети</t>
  </si>
  <si>
    <t>х</t>
  </si>
  <si>
    <t>1.2.</t>
  </si>
  <si>
    <t>от электростанций</t>
  </si>
  <si>
    <t>1.3.</t>
  </si>
  <si>
    <t>от сетевых организаций (указать):</t>
  </si>
  <si>
    <t>1.3.1.</t>
  </si>
  <si>
    <t>ОАО "ФСК ЕЭС"</t>
  </si>
  <si>
    <t>1.3.2.</t>
  </si>
  <si>
    <t xml:space="preserve">от филиала "Рязаньэнерго" ОАО "МРСК Центра и Приволжья" </t>
  </si>
  <si>
    <t>1.3.3.</t>
  </si>
  <si>
    <t>от других сетевых организаций</t>
  </si>
  <si>
    <t>2.</t>
  </si>
  <si>
    <t xml:space="preserve">Потери электроэнергии в сети </t>
  </si>
  <si>
    <t>то же в % (п.2/п.1)</t>
  </si>
  <si>
    <t>3.</t>
  </si>
  <si>
    <t xml:space="preserve">Полезный отпуск из сети </t>
  </si>
  <si>
    <t>3.1.</t>
  </si>
  <si>
    <t>в т.ч. потребителям сбытовых компаний розничного рынка (указать по сбытовым компаниям):</t>
  </si>
  <si>
    <t>3.1.1.</t>
  </si>
  <si>
    <t>ОАО "РЭСК"</t>
  </si>
  <si>
    <t>3.1.2.</t>
  </si>
  <si>
    <t>ООО РГМЭК</t>
  </si>
  <si>
    <t>3.1.3.</t>
  </si>
  <si>
    <t>ОАО "Оборонэнергосбыт"</t>
  </si>
  <si>
    <t>3.2.</t>
  </si>
  <si>
    <t>потребителям оптового рынка (указать):</t>
  </si>
  <si>
    <t>3.2.1.</t>
  </si>
  <si>
    <t>3.2.2.</t>
  </si>
  <si>
    <t>3.2.3.</t>
  </si>
  <si>
    <t>3.3.</t>
  </si>
  <si>
    <t>расход электроэнергии на собственные производственные и хозяйственные нужды</t>
  </si>
  <si>
    <t>3.4.</t>
  </si>
  <si>
    <t>сальдо переток в другие сетевые организации (транзит, указать организации):</t>
  </si>
  <si>
    <t>3.4.1.</t>
  </si>
  <si>
    <t>3.4.2.</t>
  </si>
  <si>
    <t>3.4.3.</t>
  </si>
  <si>
    <t>4.1.</t>
  </si>
  <si>
    <t>Расчетное поступление в сеть для сторонних потребителей</t>
  </si>
  <si>
    <t>4.2.</t>
  </si>
  <si>
    <t>Потери, отнесенные на сторонних потребителей</t>
  </si>
  <si>
    <t>4.3.</t>
  </si>
  <si>
    <t>Суммарный полезный отпуск на сторону</t>
  </si>
  <si>
    <t xml:space="preserve">Расшифровка п. 1.3.3.(Поступление от других сетевых организаций) </t>
  </si>
  <si>
    <t>№</t>
  </si>
  <si>
    <t>Наименование других сетевых организаций</t>
  </si>
  <si>
    <t>Центральный филиал ООО "Газпром энерго"</t>
  </si>
  <si>
    <t>АО "РОЭК" Центральный исполнительный аппарат</t>
  </si>
  <si>
    <t>Прочие</t>
  </si>
  <si>
    <t>Итого</t>
  </si>
  <si>
    <t xml:space="preserve">Расшифровка п.3. 4. (Полезный отпуск - переток в другие сетевые организации) </t>
  </si>
  <si>
    <t xml:space="preserve">Расшифровка п. 3.1 (Полезный отпуск потребителям,  присоединенным к сети) </t>
  </si>
  <si>
    <t>Наименование сбытовых организаций</t>
  </si>
  <si>
    <t>ОАО "РЭСК" всего, в том числе:</t>
  </si>
  <si>
    <t>прочие потребители</t>
  </si>
  <si>
    <t>население</t>
  </si>
  <si>
    <t>ООО "РГМЭК" всего, в том числе:</t>
  </si>
  <si>
    <t>2.1.</t>
  </si>
  <si>
    <t>2.2.</t>
  </si>
  <si>
    <t>4.</t>
  </si>
  <si>
    <t>ПРОЧИЕ</t>
  </si>
  <si>
    <t>Итого всего, в том числе:</t>
  </si>
  <si>
    <t xml:space="preserve">по МУ МПЖКХ Гусь-Железный </t>
  </si>
  <si>
    <t>за 2018 год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</si>
</sst>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%"/>
    <numFmt numFmtId="166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3"/>
      <name val="Times New Roman"/>
      <family val="1"/>
      <charset val="204"/>
    </font>
    <font>
      <sz val="10"/>
      <color indexed="10"/>
      <name val="Times New Roman CYR"/>
      <charset val="204"/>
    </font>
    <font>
      <sz val="10"/>
      <name val="Times New Roman"/>
      <family val="1"/>
      <charset val="204"/>
    </font>
    <font>
      <sz val="9"/>
      <name val="Times New Roman Cyr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ahoma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Times New Roman"/>
      <family val="1"/>
      <charset val="204"/>
    </font>
    <font>
      <b/>
      <sz val="10"/>
      <name val="Times New Roman"/>
      <family val="1"/>
    </font>
    <font>
      <b/>
      <sz val="14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12" fillId="0" borderId="1" applyBorder="0">
      <alignment horizontal="center" vertical="center" wrapText="1"/>
    </xf>
    <xf numFmtId="0" fontId="13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3" applyProtection="1"/>
    <xf numFmtId="0" fontId="5" fillId="0" borderId="0" xfId="2" applyNumberFormat="1" applyFont="1" applyFill="1" applyBorder="1" applyAlignment="1" applyProtection="1">
      <alignment vertical="top"/>
    </xf>
    <xf numFmtId="0" fontId="5" fillId="0" borderId="0" xfId="2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>
      <alignment vertical="top"/>
    </xf>
    <xf numFmtId="0" fontId="6" fillId="0" borderId="0" xfId="3" applyFont="1"/>
    <xf numFmtId="0" fontId="3" fillId="0" borderId="1" xfId="3" applyNumberFormat="1" applyFont="1" applyFill="1" applyBorder="1" applyAlignment="1" applyProtection="1">
      <alignment horizontal="center" vertical="top"/>
    </xf>
    <xf numFmtId="0" fontId="3" fillId="0" borderId="2" xfId="3" applyNumberFormat="1" applyFont="1" applyFill="1" applyBorder="1" applyAlignment="1" applyProtection="1">
      <alignment horizontal="center" vertical="center" wrapText="1"/>
    </xf>
    <xf numFmtId="0" fontId="7" fillId="2" borderId="3" xfId="3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3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3" applyNumberFormat="1" applyFont="1" applyFill="1" applyBorder="1" applyAlignment="1" applyProtection="1">
      <alignment horizontal="center" vertical="top"/>
    </xf>
    <xf numFmtId="0" fontId="3" fillId="0" borderId="7" xfId="3" applyNumberFormat="1" applyFont="1" applyFill="1" applyBorder="1" applyAlignment="1" applyProtection="1">
      <alignment horizontal="center" vertical="center" wrapText="1"/>
    </xf>
    <xf numFmtId="0" fontId="7" fillId="0" borderId="9" xfId="3" applyNumberFormat="1" applyFont="1" applyFill="1" applyBorder="1" applyAlignment="1" applyProtection="1">
      <alignment horizontal="center" vertical="center" wrapText="1"/>
    </xf>
    <xf numFmtId="0" fontId="7" fillId="0" borderId="10" xfId="3" applyNumberFormat="1" applyFont="1" applyFill="1" applyBorder="1" applyAlignment="1" applyProtection="1">
      <alignment horizontal="center" vertical="center" wrapText="1"/>
    </xf>
    <xf numFmtId="0" fontId="8" fillId="0" borderId="11" xfId="3" applyFont="1" applyBorder="1" applyAlignment="1">
      <alignment horizontal="center" wrapText="1"/>
    </xf>
    <xf numFmtId="3" fontId="7" fillId="0" borderId="13" xfId="3" applyNumberFormat="1" applyFont="1" applyBorder="1" applyAlignment="1"/>
    <xf numFmtId="0" fontId="4" fillId="0" borderId="12" xfId="3" applyFont="1" applyBorder="1"/>
    <xf numFmtId="0" fontId="8" fillId="0" borderId="14" xfId="3" applyFont="1" applyBorder="1" applyAlignment="1">
      <alignment horizontal="center" wrapText="1"/>
    </xf>
    <xf numFmtId="0" fontId="7" fillId="0" borderId="5" xfId="3" applyFont="1" applyBorder="1" applyAlignment="1">
      <alignment wrapText="1"/>
    </xf>
    <xf numFmtId="3" fontId="7" fillId="0" borderId="4" xfId="3" applyNumberFormat="1" applyFont="1" applyBorder="1" applyAlignment="1">
      <alignment horizontal="center" vertical="center"/>
    </xf>
    <xf numFmtId="3" fontId="7" fillId="0" borderId="4" xfId="3" applyNumberFormat="1" applyFont="1" applyBorder="1" applyAlignment="1"/>
    <xf numFmtId="0" fontId="4" fillId="0" borderId="5" xfId="3" applyFont="1" applyBorder="1"/>
    <xf numFmtId="0" fontId="8" fillId="0" borderId="15" xfId="3" applyFont="1" applyBorder="1" applyAlignment="1">
      <alignment horizontal="center" wrapText="1"/>
    </xf>
    <xf numFmtId="0" fontId="7" fillId="0" borderId="16" xfId="3" applyFont="1" applyBorder="1" applyAlignment="1">
      <alignment wrapText="1"/>
    </xf>
    <xf numFmtId="3" fontId="7" fillId="0" borderId="17" xfId="3" applyNumberFormat="1" applyFont="1" applyBorder="1" applyAlignment="1">
      <alignment horizontal="center" vertical="center"/>
    </xf>
    <xf numFmtId="3" fontId="7" fillId="0" borderId="17" xfId="3" applyNumberFormat="1" applyFont="1" applyBorder="1" applyAlignment="1"/>
    <xf numFmtId="0" fontId="4" fillId="2" borderId="16" xfId="3" applyFont="1" applyFill="1" applyBorder="1" applyProtection="1">
      <protection locked="0"/>
    </xf>
    <xf numFmtId="0" fontId="8" fillId="0" borderId="18" xfId="3" applyFont="1" applyBorder="1" applyAlignment="1">
      <alignment horizontal="center" wrapText="1"/>
    </xf>
    <xf numFmtId="0" fontId="7" fillId="0" borderId="10" xfId="3" applyFont="1" applyBorder="1" applyAlignment="1">
      <alignment wrapText="1"/>
    </xf>
    <xf numFmtId="3" fontId="7" fillId="0" borderId="9" xfId="3" applyNumberFormat="1" applyFont="1" applyBorder="1" applyAlignment="1">
      <alignment horizontal="center" vertical="center"/>
    </xf>
    <xf numFmtId="0" fontId="4" fillId="0" borderId="10" xfId="3" applyFont="1" applyBorder="1"/>
    <xf numFmtId="164" fontId="9" fillId="0" borderId="14" xfId="3" applyNumberFormat="1" applyFont="1" applyBorder="1" applyAlignment="1"/>
    <xf numFmtId="0" fontId="4" fillId="2" borderId="4" xfId="3" applyFont="1" applyFill="1" applyBorder="1" applyProtection="1">
      <protection locked="0"/>
    </xf>
    <xf numFmtId="0" fontId="4" fillId="2" borderId="5" xfId="3" applyFont="1" applyFill="1" applyBorder="1" applyProtection="1">
      <protection locked="0"/>
    </xf>
    <xf numFmtId="164" fontId="9" fillId="0" borderId="15" xfId="3" applyNumberFormat="1" applyFont="1" applyBorder="1" applyAlignment="1"/>
    <xf numFmtId="3" fontId="4" fillId="0" borderId="17" xfId="3" applyNumberFormat="1" applyFont="1" applyBorder="1"/>
    <xf numFmtId="3" fontId="4" fillId="0" borderId="16" xfId="3" applyNumberFormat="1" applyFont="1" applyBorder="1"/>
    <xf numFmtId="0" fontId="7" fillId="2" borderId="16" xfId="3" applyFont="1" applyFill="1" applyBorder="1" applyAlignment="1" applyProtection="1">
      <alignment wrapText="1"/>
      <protection locked="0"/>
    </xf>
    <xf numFmtId="3" fontId="4" fillId="2" borderId="17" xfId="3" applyNumberFormat="1" applyFont="1" applyFill="1" applyBorder="1" applyProtection="1">
      <protection locked="0"/>
    </xf>
    <xf numFmtId="3" fontId="4" fillId="2" borderId="16" xfId="3" applyNumberFormat="1" applyFont="1" applyFill="1" applyBorder="1" applyProtection="1">
      <protection locked="0"/>
    </xf>
    <xf numFmtId="164" fontId="4" fillId="2" borderId="17" xfId="3" applyNumberFormat="1" applyFont="1" applyFill="1" applyBorder="1" applyProtection="1">
      <protection locked="0"/>
    </xf>
    <xf numFmtId="164" fontId="4" fillId="2" borderId="16" xfId="3" applyNumberFormat="1" applyFont="1" applyFill="1" applyBorder="1" applyProtection="1">
      <protection locked="0"/>
    </xf>
    <xf numFmtId="0" fontId="7" fillId="2" borderId="10" xfId="3" applyFont="1" applyFill="1" applyBorder="1" applyAlignment="1" applyProtection="1">
      <alignment wrapText="1"/>
      <protection locked="0"/>
    </xf>
    <xf numFmtId="164" fontId="9" fillId="0" borderId="18" xfId="3" applyNumberFormat="1" applyFont="1" applyBorder="1" applyAlignment="1"/>
    <xf numFmtId="3" fontId="4" fillId="2" borderId="9" xfId="3" applyNumberFormat="1" applyFont="1" applyFill="1" applyBorder="1" applyProtection="1">
      <protection locked="0"/>
    </xf>
    <xf numFmtId="164" fontId="4" fillId="2" borderId="9" xfId="3" applyNumberFormat="1" applyFont="1" applyFill="1" applyBorder="1" applyProtection="1">
      <protection locked="0"/>
    </xf>
    <xf numFmtId="164" fontId="4" fillId="2" borderId="10" xfId="3" applyNumberFormat="1" applyFont="1" applyFill="1" applyBorder="1" applyProtection="1">
      <protection locked="0"/>
    </xf>
    <xf numFmtId="3" fontId="4" fillId="2" borderId="4" xfId="3" applyNumberFormat="1" applyFont="1" applyFill="1" applyBorder="1" applyProtection="1">
      <protection locked="0"/>
    </xf>
    <xf numFmtId="164" fontId="4" fillId="2" borderId="4" xfId="3" applyNumberFormat="1" applyFont="1" applyFill="1" applyBorder="1" applyProtection="1">
      <protection locked="0"/>
    </xf>
    <xf numFmtId="164" fontId="4" fillId="2" borderId="5" xfId="3" applyNumberFormat="1" applyFont="1" applyFill="1" applyBorder="1" applyProtection="1">
      <protection locked="0"/>
    </xf>
    <xf numFmtId="165" fontId="9" fillId="0" borderId="8" xfId="1" applyNumberFormat="1" applyFont="1" applyBorder="1" applyAlignment="1"/>
    <xf numFmtId="3" fontId="4" fillId="0" borderId="4" xfId="3" applyNumberFormat="1" applyFont="1" applyBorder="1"/>
    <xf numFmtId="164" fontId="4" fillId="0" borderId="4" xfId="3" applyNumberFormat="1" applyFont="1" applyBorder="1"/>
    <xf numFmtId="164" fontId="4" fillId="0" borderId="5" xfId="3" applyNumberFormat="1" applyFont="1" applyBorder="1"/>
    <xf numFmtId="164" fontId="4" fillId="0" borderId="17" xfId="3" applyNumberFormat="1" applyFont="1" applyBorder="1"/>
    <xf numFmtId="164" fontId="4" fillId="0" borderId="16" xfId="3" applyNumberFormat="1" applyFont="1" applyBorder="1"/>
    <xf numFmtId="0" fontId="8" fillId="0" borderId="15" xfId="3" applyFont="1" applyBorder="1" applyAlignment="1">
      <alignment horizontal="right" wrapText="1"/>
    </xf>
    <xf numFmtId="0" fontId="4" fillId="0" borderId="17" xfId="3" applyFont="1" applyBorder="1"/>
    <xf numFmtId="0" fontId="4" fillId="0" borderId="16" xfId="3" applyFont="1" applyBorder="1"/>
    <xf numFmtId="0" fontId="10" fillId="2" borderId="19" xfId="3" applyFont="1" applyFill="1" applyBorder="1" applyAlignment="1" applyProtection="1">
      <alignment wrapText="1"/>
      <protection locked="0"/>
    </xf>
    <xf numFmtId="0" fontId="4" fillId="2" borderId="20" xfId="3" applyFont="1" applyFill="1" applyBorder="1" applyProtection="1">
      <protection locked="0"/>
    </xf>
    <xf numFmtId="0" fontId="4" fillId="2" borderId="19" xfId="3" applyFont="1" applyFill="1" applyBorder="1" applyProtection="1">
      <protection locked="0"/>
    </xf>
    <xf numFmtId="0" fontId="7" fillId="0" borderId="16" xfId="3" applyFont="1" applyBorder="1" applyAlignment="1">
      <alignment horizontal="justify" wrapText="1"/>
    </xf>
    <xf numFmtId="0" fontId="4" fillId="2" borderId="17" xfId="3" applyFont="1" applyFill="1" applyBorder="1" applyProtection="1">
      <protection locked="0"/>
    </xf>
    <xf numFmtId="0" fontId="10" fillId="2" borderId="12" xfId="3" applyFont="1" applyFill="1" applyBorder="1" applyAlignment="1" applyProtection="1">
      <alignment wrapText="1"/>
      <protection locked="0"/>
    </xf>
    <xf numFmtId="0" fontId="8" fillId="0" borderId="18" xfId="3" applyFont="1" applyBorder="1" applyAlignment="1">
      <alignment horizontal="right" wrapText="1"/>
    </xf>
    <xf numFmtId="0" fontId="4" fillId="2" borderId="9" xfId="3" applyFont="1" applyFill="1" applyBorder="1" applyProtection="1">
      <protection locked="0"/>
    </xf>
    <xf numFmtId="0" fontId="4" fillId="2" borderId="10" xfId="3" applyFont="1" applyFill="1" applyBorder="1" applyProtection="1">
      <protection locked="0"/>
    </xf>
    <xf numFmtId="0" fontId="3" fillId="0" borderId="14" xfId="2" applyNumberFormat="1" applyFont="1" applyFill="1" applyBorder="1" applyAlignment="1" applyProtection="1">
      <alignment vertical="top"/>
    </xf>
    <xf numFmtId="0" fontId="3" fillId="0" borderId="21" xfId="2" applyNumberFormat="1" applyFont="1" applyFill="1" applyBorder="1" applyAlignment="1" applyProtection="1">
      <alignment vertical="top" wrapText="1"/>
    </xf>
    <xf numFmtId="164" fontId="4" fillId="0" borderId="14" xfId="3" applyNumberFormat="1" applyBorder="1"/>
    <xf numFmtId="3" fontId="4" fillId="0" borderId="4" xfId="3" applyNumberFormat="1" applyBorder="1"/>
    <xf numFmtId="3" fontId="4" fillId="0" borderId="5" xfId="3" applyNumberFormat="1" applyBorder="1"/>
    <xf numFmtId="0" fontId="3" fillId="0" borderId="15" xfId="2" applyNumberFormat="1" applyFont="1" applyFill="1" applyBorder="1" applyAlignment="1" applyProtection="1">
      <alignment vertical="top"/>
    </xf>
    <xf numFmtId="0" fontId="3" fillId="0" borderId="22" xfId="2" applyNumberFormat="1" applyFont="1" applyFill="1" applyBorder="1" applyAlignment="1" applyProtection="1">
      <alignment vertical="top" wrapText="1"/>
    </xf>
    <xf numFmtId="164" fontId="4" fillId="0" borderId="15" xfId="3" applyNumberFormat="1" applyBorder="1"/>
    <xf numFmtId="3" fontId="4" fillId="0" borderId="17" xfId="3" applyNumberFormat="1" applyBorder="1"/>
    <xf numFmtId="3" fontId="4" fillId="0" borderId="16" xfId="3" applyNumberFormat="1" applyBorder="1"/>
    <xf numFmtId="0" fontId="4" fillId="0" borderId="18" xfId="3" applyFont="1" applyBorder="1"/>
    <xf numFmtId="0" fontId="4" fillId="0" borderId="23" xfId="3" applyFont="1" applyBorder="1" applyAlignment="1">
      <alignment wrapText="1"/>
    </xf>
    <xf numFmtId="3" fontId="4" fillId="0" borderId="18" xfId="3" applyNumberFormat="1" applyBorder="1"/>
    <xf numFmtId="3" fontId="4" fillId="0" borderId="9" xfId="3" applyNumberFormat="1" applyBorder="1"/>
    <xf numFmtId="3" fontId="4" fillId="0" borderId="10" xfId="3" applyNumberFormat="1" applyBorder="1"/>
    <xf numFmtId="0" fontId="4" fillId="0" borderId="0" xfId="3" applyBorder="1"/>
    <xf numFmtId="0" fontId="4" fillId="0" borderId="0" xfId="3" applyBorder="1" applyAlignment="1">
      <alignment wrapText="1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49" fontId="11" fillId="0" borderId="17" xfId="0" applyNumberFormat="1" applyFont="1" applyBorder="1" applyAlignment="1" applyProtection="1">
      <alignment wrapText="1"/>
      <protection locked="0"/>
    </xf>
    <xf numFmtId="0" fontId="11" fillId="0" borderId="17" xfId="4" applyFont="1" applyBorder="1" applyProtection="1">
      <alignment horizontal="center" vertical="center" wrapText="1"/>
      <protection locked="0"/>
    </xf>
    <xf numFmtId="0" fontId="7" fillId="0" borderId="17" xfId="0" applyFont="1" applyBorder="1" applyProtection="1">
      <protection locked="0"/>
    </xf>
    <xf numFmtId="166" fontId="7" fillId="2" borderId="17" xfId="0" applyNumberFormat="1" applyFont="1" applyFill="1" applyBorder="1" applyProtection="1">
      <protection locked="0"/>
    </xf>
    <xf numFmtId="0" fontId="0" fillId="0" borderId="17" xfId="0" applyBorder="1"/>
    <xf numFmtId="0" fontId="14" fillId="3" borderId="17" xfId="5" applyFont="1" applyFill="1" applyBorder="1" applyAlignment="1" applyProtection="1">
      <alignment horizontal="center"/>
      <protection locked="0"/>
    </xf>
    <xf numFmtId="166" fontId="14" fillId="3" borderId="17" xfId="5" applyNumberFormat="1" applyFont="1" applyFill="1" applyBorder="1" applyAlignment="1" applyProtection="1">
      <alignment horizontal="center"/>
      <protection locked="0"/>
    </xf>
    <xf numFmtId="0" fontId="7" fillId="0" borderId="17" xfId="5" applyFont="1" applyFill="1" applyBorder="1" applyAlignment="1" applyProtection="1">
      <alignment horizontal="center"/>
      <protection locked="0"/>
    </xf>
    <xf numFmtId="0" fontId="7" fillId="0" borderId="17" xfId="5" applyFont="1" applyFill="1" applyBorder="1" applyAlignment="1" applyProtection="1">
      <alignment horizontal="left"/>
      <protection locked="0"/>
    </xf>
    <xf numFmtId="166" fontId="7" fillId="2" borderId="17" xfId="5" applyNumberFormat="1" applyFont="1" applyFill="1" applyBorder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7" fillId="0" borderId="17" xfId="0" applyFont="1" applyBorder="1" applyAlignment="1" applyProtection="1">
      <alignment wrapText="1"/>
      <protection locked="0"/>
    </xf>
    <xf numFmtId="166" fontId="7" fillId="4" borderId="17" xfId="0" applyNumberFormat="1" applyFont="1" applyFill="1" applyBorder="1" applyProtection="1">
      <protection locked="0"/>
    </xf>
    <xf numFmtId="166" fontId="7" fillId="2" borderId="17" xfId="0" applyNumberFormat="1" applyFont="1" applyFill="1" applyBorder="1" applyAlignment="1" applyProtection="1">
      <protection locked="0"/>
    </xf>
    <xf numFmtId="0" fontId="4" fillId="0" borderId="0" xfId="3" applyFont="1"/>
    <xf numFmtId="0" fontId="4" fillId="0" borderId="0" xfId="3" applyFont="1" applyAlignment="1">
      <alignment wrapText="1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5" fillId="0" borderId="17" xfId="4" applyFont="1" applyBorder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wrapText="1"/>
      <protection locked="0"/>
    </xf>
    <xf numFmtId="0" fontId="13" fillId="3" borderId="17" xfId="5" applyFont="1" applyFill="1" applyBorder="1" applyAlignment="1" applyProtection="1">
      <alignment horizontal="center" wrapText="1"/>
      <protection locked="0"/>
    </xf>
    <xf numFmtId="0" fontId="7" fillId="0" borderId="17" xfId="5" applyFont="1" applyFill="1" applyBorder="1" applyAlignment="1" applyProtection="1">
      <alignment horizontal="center" wrapText="1"/>
      <protection locked="0"/>
    </xf>
    <xf numFmtId="0" fontId="7" fillId="0" borderId="17" xfId="5" applyFont="1" applyFill="1" applyBorder="1" applyAlignment="1" applyProtection="1">
      <alignment horizontal="left" wrapText="1"/>
      <protection locked="0"/>
    </xf>
    <xf numFmtId="0" fontId="16" fillId="0" borderId="0" xfId="3" applyNumberFormat="1" applyFont="1" applyFill="1" applyBorder="1" applyAlignment="1" applyProtection="1">
      <alignment horizontal="center" vertical="top" wrapText="1"/>
    </xf>
    <xf numFmtId="0" fontId="7" fillId="0" borderId="24" xfId="3" applyFont="1" applyBorder="1" applyAlignment="1">
      <alignment wrapText="1"/>
    </xf>
    <xf numFmtId="0" fontId="7" fillId="0" borderId="21" xfId="3" applyFont="1" applyBorder="1" applyAlignment="1">
      <alignment wrapText="1"/>
    </xf>
    <xf numFmtId="0" fontId="7" fillId="0" borderId="22" xfId="3" applyFont="1" applyBorder="1" applyAlignment="1">
      <alignment wrapText="1"/>
    </xf>
    <xf numFmtId="0" fontId="7" fillId="0" borderId="23" xfId="3" applyFont="1" applyBorder="1" applyAlignment="1">
      <alignment wrapText="1"/>
    </xf>
    <xf numFmtId="0" fontId="7" fillId="0" borderId="25" xfId="3" applyNumberFormat="1" applyFont="1" applyFill="1" applyBorder="1" applyAlignment="1" applyProtection="1">
      <alignment horizontal="center" vertical="center" wrapText="1"/>
    </xf>
    <xf numFmtId="164" fontId="9" fillId="0" borderId="26" xfId="3" applyNumberFormat="1" applyFont="1" applyBorder="1" applyAlignment="1"/>
  </cellXfs>
  <cellStyles count="6">
    <cellStyle name="Гиперссылка" xfId="5" builtinId="8"/>
    <cellStyle name="ЗаголовокСтолбца" xfId="4"/>
    <cellStyle name="Обычный" xfId="0" builtinId="0"/>
    <cellStyle name="Обычный_methodics230802-pril1-3" xfId="3"/>
    <cellStyle name="Обычный_Книга1" xfId="2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>
      <selection activeCell="K13" sqref="K13"/>
    </sheetView>
  </sheetViews>
  <sheetFormatPr defaultRowHeight="15"/>
  <cols>
    <col min="1" max="1" width="5.5703125" customWidth="1"/>
    <col min="2" max="2" width="41.5703125" customWidth="1"/>
    <col min="3" max="3" width="10.5703125" customWidth="1"/>
    <col min="4" max="4" width="8.7109375" customWidth="1"/>
    <col min="5" max="5" width="7.7109375" customWidth="1"/>
    <col min="6" max="6" width="9.28515625" customWidth="1"/>
    <col min="7" max="7" width="9.85546875" customWidth="1"/>
  </cols>
  <sheetData>
    <row r="1" spans="1:7" ht="25.5" customHeight="1">
      <c r="A1" s="3"/>
      <c r="B1" s="4" t="s">
        <v>0</v>
      </c>
      <c r="C1" s="5"/>
      <c r="D1" s="5"/>
      <c r="E1" s="5"/>
      <c r="F1" s="5"/>
      <c r="G1" s="4"/>
    </row>
    <row r="2" spans="1:7" ht="25.5" customHeight="1">
      <c r="A2" s="3"/>
      <c r="B2" s="4" t="s">
        <v>75</v>
      </c>
      <c r="C2" s="5"/>
      <c r="D2" s="5"/>
      <c r="E2" s="5"/>
      <c r="F2" s="5"/>
      <c r="G2" s="4"/>
    </row>
    <row r="3" spans="1:7" ht="25.5" customHeight="1" thickBot="1">
      <c r="A3" s="6" t="s">
        <v>1</v>
      </c>
      <c r="B3" s="113" t="s">
        <v>76</v>
      </c>
      <c r="C3" s="7" t="str">
        <f>IF(C11+C12-C16-C18=0,"","Не сходится поступление и отпуск")</f>
        <v/>
      </c>
      <c r="D3" s="6"/>
      <c r="E3" s="6"/>
      <c r="G3" s="6"/>
    </row>
    <row r="4" spans="1:7" ht="25.5" customHeight="1">
      <c r="A4" s="8" t="s">
        <v>2</v>
      </c>
      <c r="B4" s="9" t="s">
        <v>3</v>
      </c>
      <c r="C4" s="10" t="s">
        <v>4</v>
      </c>
      <c r="D4" s="11"/>
      <c r="E4" s="11"/>
      <c r="F4" s="11"/>
      <c r="G4" s="12"/>
    </row>
    <row r="5" spans="1:7" ht="22.5" customHeight="1" thickBot="1">
      <c r="A5" s="13"/>
      <c r="B5" s="14"/>
      <c r="C5" s="118" t="s">
        <v>5</v>
      </c>
      <c r="D5" s="15" t="s">
        <v>6</v>
      </c>
      <c r="E5" s="15" t="s">
        <v>7</v>
      </c>
      <c r="F5" s="15" t="s">
        <v>8</v>
      </c>
      <c r="G5" s="16" t="s">
        <v>9</v>
      </c>
    </row>
    <row r="6" spans="1:7" ht="23.25" customHeight="1" thickBot="1">
      <c r="A6" s="17" t="s">
        <v>10</v>
      </c>
      <c r="B6" s="114" t="s">
        <v>11</v>
      </c>
      <c r="C6" s="95"/>
      <c r="D6" s="18">
        <f>D18+D16+E8+F8+G8</f>
        <v>0</v>
      </c>
      <c r="E6" s="18">
        <f>E18+E16+F9+G9</f>
        <v>0</v>
      </c>
      <c r="F6" s="18">
        <f>F18+F16+G10</f>
        <v>28700.999999999996</v>
      </c>
      <c r="G6" s="19">
        <f>G18+G16</f>
        <v>17803.029499999997</v>
      </c>
    </row>
    <row r="7" spans="1:7" ht="25.5" customHeight="1">
      <c r="A7" s="20" t="s">
        <v>12</v>
      </c>
      <c r="B7" s="115" t="s">
        <v>13</v>
      </c>
      <c r="C7" s="95"/>
      <c r="D7" s="22" t="s">
        <v>14</v>
      </c>
      <c r="E7" s="23">
        <f>E6-E11-E12</f>
        <v>0</v>
      </c>
      <c r="F7" s="23">
        <f>F6-F11-F12</f>
        <v>0</v>
      </c>
      <c r="G7" s="24">
        <f>G6-G11-G12</f>
        <v>17803.029499999997</v>
      </c>
    </row>
    <row r="8" spans="1:7" ht="25.5" customHeight="1">
      <c r="A8" s="25"/>
      <c r="B8" s="116" t="s">
        <v>6</v>
      </c>
      <c r="C8" s="95"/>
      <c r="D8" s="27" t="s">
        <v>14</v>
      </c>
      <c r="E8" s="28">
        <f>E7</f>
        <v>0</v>
      </c>
      <c r="G8" s="29"/>
    </row>
    <row r="9" spans="1:7" ht="25.5" customHeight="1">
      <c r="A9" s="25"/>
      <c r="B9" s="116" t="s">
        <v>7</v>
      </c>
      <c r="C9" s="95"/>
      <c r="D9" s="27" t="s">
        <v>14</v>
      </c>
      <c r="E9" s="27" t="s">
        <v>14</v>
      </c>
      <c r="F9" s="28">
        <f>F7-F8</f>
        <v>0</v>
      </c>
      <c r="G9" s="29"/>
    </row>
    <row r="10" spans="1:7" ht="25.5" customHeight="1" thickBot="1">
      <c r="A10" s="30"/>
      <c r="B10" s="117" t="s">
        <v>8</v>
      </c>
      <c r="C10" s="95"/>
      <c r="D10" s="32" t="s">
        <v>14</v>
      </c>
      <c r="E10" s="32" t="s">
        <v>14</v>
      </c>
      <c r="F10" s="32" t="s">
        <v>14</v>
      </c>
      <c r="G10" s="33">
        <f>G7-G8-G9</f>
        <v>17803.029499999997</v>
      </c>
    </row>
    <row r="11" spans="1:7" ht="25.5" customHeight="1">
      <c r="A11" s="20" t="s">
        <v>15</v>
      </c>
      <c r="B11" s="21" t="s">
        <v>16</v>
      </c>
      <c r="C11" s="119">
        <f t="shared" ref="C11:C16" si="0">D11+E11+F11+G11</f>
        <v>0</v>
      </c>
      <c r="D11" s="35"/>
      <c r="E11" s="35"/>
      <c r="F11" s="35"/>
      <c r="G11" s="36"/>
    </row>
    <row r="12" spans="1:7" ht="25.5" customHeight="1">
      <c r="A12" s="25" t="s">
        <v>17</v>
      </c>
      <c r="B12" s="26" t="s">
        <v>18</v>
      </c>
      <c r="C12" s="37">
        <f t="shared" si="0"/>
        <v>28701</v>
      </c>
      <c r="D12" s="38">
        <f>D13+D14+D15</f>
        <v>0</v>
      </c>
      <c r="E12" s="38">
        <f>E13+E14+E15</f>
        <v>0</v>
      </c>
      <c r="F12" s="38">
        <f>F13+F14+F15</f>
        <v>28701</v>
      </c>
      <c r="G12" s="39">
        <f>G13+G14+G15</f>
        <v>0</v>
      </c>
    </row>
    <row r="13" spans="1:7" ht="25.5" customHeight="1">
      <c r="A13" s="25" t="s">
        <v>19</v>
      </c>
      <c r="B13" s="40" t="s">
        <v>20</v>
      </c>
      <c r="C13" s="37">
        <f t="shared" si="0"/>
        <v>0</v>
      </c>
      <c r="D13" s="41"/>
      <c r="E13" s="41"/>
      <c r="F13" s="41"/>
      <c r="G13" s="42"/>
    </row>
    <row r="14" spans="1:7" ht="25.5" customHeight="1">
      <c r="A14" s="25" t="s">
        <v>21</v>
      </c>
      <c r="B14" s="40" t="s">
        <v>22</v>
      </c>
      <c r="C14" s="37">
        <f t="shared" si="0"/>
        <v>22928</v>
      </c>
      <c r="D14" s="41"/>
      <c r="E14" s="41"/>
      <c r="F14" s="43">
        <v>22928</v>
      </c>
      <c r="G14" s="44"/>
    </row>
    <row r="15" spans="1:7" ht="25.5" customHeight="1" thickBot="1">
      <c r="A15" s="30" t="s">
        <v>23</v>
      </c>
      <c r="B15" s="45" t="s">
        <v>24</v>
      </c>
      <c r="C15" s="46">
        <f t="shared" si="0"/>
        <v>5773.0000000000009</v>
      </c>
      <c r="D15" s="47"/>
      <c r="E15" s="47"/>
      <c r="F15" s="48">
        <v>5773.0000000000009</v>
      </c>
      <c r="G15" s="49"/>
    </row>
    <row r="16" spans="1:7" ht="25.5" customHeight="1">
      <c r="A16" s="20" t="s">
        <v>25</v>
      </c>
      <c r="B16" s="21" t="s">
        <v>26</v>
      </c>
      <c r="C16" s="34">
        <f t="shared" si="0"/>
        <v>6330.0039999999999</v>
      </c>
      <c r="D16" s="50"/>
      <c r="E16" s="50"/>
      <c r="F16" s="51">
        <v>2422.9704999999999</v>
      </c>
      <c r="G16" s="52">
        <v>3907.0335</v>
      </c>
    </row>
    <row r="17" spans="1:7" ht="25.5" customHeight="1" thickBot="1">
      <c r="A17" s="30"/>
      <c r="B17" s="31" t="s">
        <v>27</v>
      </c>
      <c r="C17" t="str">
        <f>IF(C6=0,"",C16/C6)</f>
        <v/>
      </c>
      <c r="D17" s="53">
        <f>IF(D6=0,0,D16/D6)</f>
        <v>0</v>
      </c>
      <c r="E17" s="53">
        <f>IF(E6=0,0,E16/E6)</f>
        <v>0</v>
      </c>
      <c r="F17">
        <f>IF(F6=0,0,F16/F6)</f>
        <v>8.4421117731089512E-2</v>
      </c>
      <c r="G17">
        <f>IF(G6=0,0,G16/G6)</f>
        <v>0.21945891287772121</v>
      </c>
    </row>
    <row r="18" spans="1:7" ht="25.5" customHeight="1">
      <c r="A18" s="20" t="s">
        <v>28</v>
      </c>
      <c r="B18" s="21" t="s">
        <v>29</v>
      </c>
      <c r="C18" s="34">
        <f t="shared" ref="C18:C31" si="1">D18+E18+F18+G18</f>
        <v>22370.995999999999</v>
      </c>
      <c r="D18" s="54">
        <f>D19+D23+D27+D28</f>
        <v>0</v>
      </c>
      <c r="E18" s="54">
        <f>E19+E23+E27+E28</f>
        <v>0</v>
      </c>
      <c r="F18" s="55">
        <f>F19+F23+F27+F28</f>
        <v>8475</v>
      </c>
      <c r="G18" s="56">
        <f>G19+G23+G27+G28</f>
        <v>13895.995999999997</v>
      </c>
    </row>
    <row r="19" spans="1:7" ht="25.5" customHeight="1">
      <c r="A19" s="25" t="s">
        <v>30</v>
      </c>
      <c r="B19" s="26" t="s">
        <v>31</v>
      </c>
      <c r="C19" s="37">
        <f t="shared" si="1"/>
        <v>22370.995999999999</v>
      </c>
      <c r="D19" s="38">
        <f>D20+D21+D22</f>
        <v>0</v>
      </c>
      <c r="E19" s="38">
        <f>E20+E21+E22</f>
        <v>0</v>
      </c>
      <c r="F19" s="57">
        <f>F20+F21+F22</f>
        <v>8475</v>
      </c>
      <c r="G19" s="58">
        <f>G20+G21+G22</f>
        <v>13895.995999999997</v>
      </c>
    </row>
    <row r="20" spans="1:7" ht="25.5" customHeight="1">
      <c r="A20" s="59" t="s">
        <v>32</v>
      </c>
      <c r="B20" s="40" t="s">
        <v>33</v>
      </c>
      <c r="C20" s="37">
        <f t="shared" si="1"/>
        <v>22370.995999999999</v>
      </c>
      <c r="D20" s="41"/>
      <c r="E20" s="41"/>
      <c r="F20" s="43">
        <v>8475</v>
      </c>
      <c r="G20" s="44">
        <v>13895.995999999997</v>
      </c>
    </row>
    <row r="21" spans="1:7" ht="25.5" customHeight="1">
      <c r="A21" s="59" t="s">
        <v>34</v>
      </c>
      <c r="B21" s="40" t="s">
        <v>35</v>
      </c>
      <c r="C21" s="37">
        <f t="shared" si="1"/>
        <v>0</v>
      </c>
      <c r="D21" s="41"/>
      <c r="E21" s="41"/>
      <c r="F21" s="41"/>
      <c r="G21" s="42"/>
    </row>
    <row r="22" spans="1:7" ht="25.5" customHeight="1">
      <c r="A22" s="59" t="s">
        <v>36</v>
      </c>
      <c r="B22" s="40" t="s">
        <v>37</v>
      </c>
      <c r="C22" s="37">
        <f t="shared" si="1"/>
        <v>0</v>
      </c>
      <c r="D22" s="41"/>
      <c r="E22" s="41"/>
      <c r="F22" s="41"/>
      <c r="G22" s="42"/>
    </row>
    <row r="23" spans="1:7" ht="25.5" customHeight="1">
      <c r="A23" s="25" t="s">
        <v>38</v>
      </c>
      <c r="B23" s="26" t="s">
        <v>39</v>
      </c>
      <c r="C23" s="37">
        <f t="shared" si="1"/>
        <v>0</v>
      </c>
      <c r="D23" s="60">
        <f>D24+D25+D26</f>
        <v>0</v>
      </c>
      <c r="E23" s="60">
        <f>E24+E25+E26</f>
        <v>0</v>
      </c>
      <c r="F23" s="60">
        <f>F24+F25+F26</f>
        <v>0</v>
      </c>
      <c r="G23" s="61">
        <f>G24+G25+G26</f>
        <v>0</v>
      </c>
    </row>
    <row r="24" spans="1:7" ht="25.5" customHeight="1">
      <c r="A24" s="59" t="s">
        <v>40</v>
      </c>
      <c r="B24" s="62"/>
      <c r="C24" s="37">
        <f t="shared" si="1"/>
        <v>0</v>
      </c>
      <c r="D24" s="63"/>
      <c r="E24" s="63"/>
      <c r="F24" s="63"/>
      <c r="G24" s="64"/>
    </row>
    <row r="25" spans="1:7" ht="25.5" customHeight="1">
      <c r="A25" s="59" t="s">
        <v>41</v>
      </c>
      <c r="B25" s="62"/>
      <c r="C25" s="37">
        <f t="shared" si="1"/>
        <v>0</v>
      </c>
      <c r="D25" s="63"/>
      <c r="E25" s="63"/>
      <c r="F25" s="63"/>
      <c r="G25" s="64"/>
    </row>
    <row r="26" spans="1:7" ht="25.5" customHeight="1">
      <c r="A26" s="59" t="s">
        <v>42</v>
      </c>
      <c r="B26" s="62"/>
      <c r="C26" s="37">
        <f t="shared" si="1"/>
        <v>0</v>
      </c>
      <c r="D26" s="63"/>
      <c r="E26" s="63"/>
      <c r="F26" s="63"/>
      <c r="G26" s="64"/>
    </row>
    <row r="27" spans="1:7" ht="25.5" customHeight="1">
      <c r="A27" s="25" t="s">
        <v>43</v>
      </c>
      <c r="B27" s="65" t="s">
        <v>44</v>
      </c>
      <c r="C27" s="37">
        <f t="shared" si="1"/>
        <v>0</v>
      </c>
      <c r="D27" s="66"/>
      <c r="E27" s="66"/>
      <c r="F27" s="66"/>
      <c r="G27" s="29"/>
    </row>
    <row r="28" spans="1:7" ht="25.5" customHeight="1">
      <c r="A28" s="25" t="s">
        <v>45</v>
      </c>
      <c r="B28" s="26" t="s">
        <v>46</v>
      </c>
      <c r="C28" s="37">
        <f t="shared" si="1"/>
        <v>0</v>
      </c>
      <c r="D28" s="60">
        <f>D29+D30+D31</f>
        <v>0</v>
      </c>
      <c r="E28" s="60">
        <f>E29+E30+E31</f>
        <v>0</v>
      </c>
      <c r="F28" s="60">
        <f>F29+F30+F31</f>
        <v>0</v>
      </c>
      <c r="G28" s="61">
        <f>G29+G30+G31</f>
        <v>0</v>
      </c>
    </row>
    <row r="29" spans="1:7" ht="25.5" customHeight="1">
      <c r="A29" s="59" t="s">
        <v>47</v>
      </c>
      <c r="B29" s="67"/>
      <c r="C29" s="37">
        <f t="shared" si="1"/>
        <v>0</v>
      </c>
      <c r="D29" s="63"/>
      <c r="E29" s="63"/>
      <c r="F29" s="63"/>
      <c r="G29" s="64"/>
    </row>
    <row r="30" spans="1:7" ht="25.5" customHeight="1">
      <c r="A30" s="59" t="s">
        <v>48</v>
      </c>
      <c r="B30" s="62"/>
      <c r="C30" s="37">
        <f t="shared" si="1"/>
        <v>0</v>
      </c>
      <c r="D30" s="63"/>
      <c r="E30" s="63"/>
      <c r="F30" s="63"/>
      <c r="G30" s="64"/>
    </row>
    <row r="31" spans="1:7" ht="25.5" customHeight="1" thickBot="1">
      <c r="A31" s="68" t="s">
        <v>49</v>
      </c>
      <c r="B31" s="45"/>
      <c r="C31" s="46">
        <f t="shared" si="1"/>
        <v>0</v>
      </c>
      <c r="D31" s="69"/>
      <c r="E31" s="69"/>
      <c r="F31" s="69"/>
      <c r="G31" s="70"/>
    </row>
    <row r="32" spans="1:7" ht="25.5" customHeight="1" thickBot="1">
      <c r="A32" s="1"/>
      <c r="B32" s="2"/>
      <c r="D32" s="1"/>
      <c r="E32" s="1"/>
      <c r="F32" s="1"/>
      <c r="G32" s="1"/>
    </row>
    <row r="33" spans="1:7" ht="25.5" customHeight="1">
      <c r="A33" s="71" t="s">
        <v>50</v>
      </c>
      <c r="B33" s="72" t="s">
        <v>51</v>
      </c>
      <c r="C33" s="73">
        <f>SUM(D33:G33)</f>
        <v>27059.468419820831</v>
      </c>
      <c r="D33" s="74">
        <f>D34+D35</f>
        <v>0</v>
      </c>
      <c r="E33" s="74">
        <f>E34+E35</f>
        <v>0</v>
      </c>
      <c r="F33" s="74">
        <f>F34+F35</f>
        <v>9256.4389198208337</v>
      </c>
      <c r="G33" s="75">
        <f>G34+G35</f>
        <v>17803.029499999997</v>
      </c>
    </row>
    <row r="34" spans="1:7" ht="25.5" customHeight="1">
      <c r="A34" s="76" t="s">
        <v>52</v>
      </c>
      <c r="B34" s="77" t="s">
        <v>53</v>
      </c>
      <c r="C34" s="78">
        <f>SUM(D34:G34)</f>
        <v>4688.4724198208332</v>
      </c>
      <c r="D34" s="79">
        <f>IF((D6-D16)=0,0,D16/(D6-D16)*D35)</f>
        <v>0</v>
      </c>
      <c r="E34" s="79">
        <f>IF((E6-E16)=0,0,E16/(E6-E16)*E35)</f>
        <v>0</v>
      </c>
      <c r="F34" s="79">
        <f>IF((F6-F16)=0,0,F16/(F6-F16)*F35)</f>
        <v>781.43891982083369</v>
      </c>
      <c r="G34" s="80">
        <f>IF((G6-G16)=0,0,G16/(G6-G16)*G35)</f>
        <v>3907.0335</v>
      </c>
    </row>
    <row r="35" spans="1:7" ht="25.5" customHeight="1" thickBot="1">
      <c r="A35" s="81" t="s">
        <v>54</v>
      </c>
      <c r="B35" s="82" t="s">
        <v>55</v>
      </c>
      <c r="C35" s="83">
        <f>SUM(D35:G35)</f>
        <v>22370.995999999999</v>
      </c>
      <c r="D35" s="84">
        <f>D28+D23+D19</f>
        <v>0</v>
      </c>
      <c r="E35" s="84">
        <f>E28+E23+E19</f>
        <v>0</v>
      </c>
      <c r="F35" s="84">
        <f>F28+F23+F19</f>
        <v>8475</v>
      </c>
      <c r="G35" s="85">
        <f>G28+G23+G19</f>
        <v>13895.995999999997</v>
      </c>
    </row>
    <row r="36" spans="1:7" ht="25.5" customHeight="1">
      <c r="A36" s="86"/>
      <c r="B36" s="87"/>
      <c r="C36" s="86"/>
      <c r="D36" s="86"/>
      <c r="E36" s="86"/>
      <c r="F36" s="86"/>
      <c r="G36" s="86"/>
    </row>
    <row r="37" spans="1:7" ht="25.5" customHeight="1">
      <c r="A37" s="86"/>
      <c r="B37" s="87"/>
      <c r="C37" s="86"/>
      <c r="D37" s="86"/>
      <c r="E37" s="86"/>
      <c r="F37" s="86"/>
      <c r="G37" s="86"/>
    </row>
    <row r="38" spans="1:7" ht="25.5" customHeight="1">
      <c r="A38" s="88"/>
      <c r="B38" s="89" t="s">
        <v>56</v>
      </c>
      <c r="C38" s="88"/>
      <c r="D38" s="88"/>
      <c r="E38" s="88"/>
      <c r="F38" s="88"/>
      <c r="G38" s="88"/>
    </row>
    <row r="39" spans="1:7" ht="25.5" customHeight="1">
      <c r="A39" s="90" t="s">
        <v>57</v>
      </c>
      <c r="B39" s="91" t="s">
        <v>58</v>
      </c>
      <c r="C39" s="92" t="s">
        <v>5</v>
      </c>
      <c r="D39" s="92" t="s">
        <v>6</v>
      </c>
      <c r="E39" s="92" t="s">
        <v>7</v>
      </c>
      <c r="F39" s="92" t="s">
        <v>8</v>
      </c>
      <c r="G39" s="92" t="s">
        <v>9</v>
      </c>
    </row>
    <row r="40" spans="1:7" ht="25.5" customHeight="1">
      <c r="A40" s="93"/>
      <c r="B40" s="93" t="str">
        <f>B14</f>
        <v xml:space="preserve">от филиала "Рязаньэнерго" ОАО "МРСК Центра и Приволжья" </v>
      </c>
      <c r="C40" s="94">
        <f>SUM(D40:G40)</f>
        <v>22928</v>
      </c>
      <c r="D40" s="95">
        <v>10828</v>
      </c>
      <c r="E40" s="95">
        <v>7931</v>
      </c>
      <c r="F40" s="95">
        <f>4.169*1000</f>
        <v>4169</v>
      </c>
      <c r="G40" s="95"/>
    </row>
    <row r="41" spans="1:7" ht="25.5" customHeight="1">
      <c r="A41" s="93"/>
      <c r="B41" s="93" t="s">
        <v>59</v>
      </c>
      <c r="C41" s="94">
        <f>SUM(D41:G41)</f>
        <v>2122</v>
      </c>
      <c r="D41" s="95"/>
      <c r="E41" s="95">
        <v>2122</v>
      </c>
      <c r="F41" s="95"/>
      <c r="G41" s="95"/>
    </row>
    <row r="42" spans="1:7" ht="25.5" customHeight="1">
      <c r="A42" s="93"/>
      <c r="B42" s="93" t="s">
        <v>60</v>
      </c>
      <c r="C42" s="94">
        <f>SUM(D42:G42)</f>
        <v>2637</v>
      </c>
      <c r="D42" s="95"/>
      <c r="E42" s="95"/>
      <c r="F42" s="95">
        <v>2637</v>
      </c>
      <c r="G42" s="95"/>
    </row>
    <row r="43" spans="1:7" ht="25.5" customHeight="1">
      <c r="B43" t="s">
        <v>61</v>
      </c>
      <c r="C43" s="94">
        <f>SUM(D43:G43)</f>
        <v>1014</v>
      </c>
      <c r="D43" s="95"/>
      <c r="E43" s="95"/>
      <c r="F43" s="95">
        <v>1014</v>
      </c>
      <c r="G43" s="95"/>
    </row>
    <row r="44" spans="1:7" ht="25.5" customHeight="1">
      <c r="A44" s="96"/>
      <c r="B44" s="96"/>
      <c r="C44" s="97"/>
      <c r="D44" s="97"/>
      <c r="E44" s="97"/>
      <c r="F44" s="97"/>
      <c r="G44" s="97"/>
    </row>
    <row r="45" spans="1:7" ht="25.5" customHeight="1">
      <c r="A45" s="98"/>
      <c r="B45" s="99" t="s">
        <v>62</v>
      </c>
      <c r="C45" s="100">
        <f>SUM(C40:C43)</f>
        <v>28701</v>
      </c>
      <c r="D45" s="100">
        <f t="shared" ref="D45:G45" si="2">SUM(D40:D43)</f>
        <v>10828</v>
      </c>
      <c r="E45" s="100">
        <f t="shared" si="2"/>
        <v>10053</v>
      </c>
      <c r="F45" s="100">
        <f t="shared" si="2"/>
        <v>7820</v>
      </c>
      <c r="G45" s="100">
        <f t="shared" si="2"/>
        <v>0</v>
      </c>
    </row>
    <row r="46" spans="1:7" ht="25.5" customHeight="1">
      <c r="A46" s="88"/>
      <c r="B46" s="88"/>
      <c r="C46" s="88"/>
      <c r="D46" s="88"/>
      <c r="E46" s="88"/>
      <c r="F46" s="88"/>
      <c r="G46" s="88"/>
    </row>
    <row r="47" spans="1:7" ht="25.5" customHeight="1">
      <c r="A47" s="88"/>
      <c r="B47" s="101" t="s">
        <v>63</v>
      </c>
      <c r="C47" s="88"/>
      <c r="D47" s="88"/>
      <c r="E47" s="88"/>
      <c r="F47" s="88"/>
      <c r="G47" s="88"/>
    </row>
    <row r="48" spans="1:7" ht="25.5" customHeight="1">
      <c r="A48" s="90" t="s">
        <v>57</v>
      </c>
      <c r="B48" s="91" t="s">
        <v>58</v>
      </c>
      <c r="C48" s="92" t="s">
        <v>5</v>
      </c>
      <c r="D48" s="92" t="s">
        <v>6</v>
      </c>
      <c r="E48" s="92" t="s">
        <v>7</v>
      </c>
      <c r="F48" s="92" t="s">
        <v>8</v>
      </c>
      <c r="G48" s="92" t="s">
        <v>9</v>
      </c>
    </row>
    <row r="49" spans="1:7" ht="25.5" customHeight="1">
      <c r="A49" s="93"/>
      <c r="B49" s="102"/>
      <c r="C49" s="94">
        <f>SUM(D49:G49)</f>
        <v>0</v>
      </c>
      <c r="E49" s="103"/>
      <c r="F49" s="103"/>
      <c r="G49" s="103"/>
    </row>
    <row r="50" spans="1:7" ht="25.5" customHeight="1">
      <c r="A50" s="93"/>
      <c r="B50" s="93"/>
      <c r="C50" s="94">
        <f>SUM(D50:G50)</f>
        <v>0</v>
      </c>
      <c r="D50" s="103"/>
      <c r="E50" s="103"/>
      <c r="F50" s="103"/>
      <c r="G50" s="103"/>
    </row>
    <row r="51" spans="1:7" ht="25.5" customHeight="1">
      <c r="A51" s="93"/>
      <c r="B51" s="93"/>
      <c r="C51" s="94">
        <f>SUM(D51:G51)</f>
        <v>0</v>
      </c>
      <c r="D51" s="103"/>
      <c r="E51" s="103"/>
      <c r="F51" s="103"/>
      <c r="G51" s="103"/>
    </row>
    <row r="52" spans="1:7" ht="25.5" customHeight="1">
      <c r="A52" s="96"/>
      <c r="B52" s="96"/>
      <c r="C52" s="97"/>
      <c r="D52" s="97"/>
      <c r="E52" s="97"/>
      <c r="F52" s="97"/>
      <c r="G52" s="97"/>
    </row>
    <row r="53" spans="1:7" ht="25.5" customHeight="1">
      <c r="A53" s="98"/>
      <c r="B53" s="99" t="s">
        <v>62</v>
      </c>
      <c r="C53">
        <f t="shared" ref="C53:G53" si="3">SUM(C49:C51)</f>
        <v>0</v>
      </c>
      <c r="D53" s="104">
        <f t="shared" si="3"/>
        <v>0</v>
      </c>
      <c r="E53" s="104">
        <f t="shared" si="3"/>
        <v>0</v>
      </c>
      <c r="F53" s="104">
        <f t="shared" si="3"/>
        <v>0</v>
      </c>
      <c r="G53" s="104">
        <f t="shared" si="3"/>
        <v>0</v>
      </c>
    </row>
    <row r="54" spans="1:7" ht="25.5" customHeight="1">
      <c r="A54" s="105"/>
      <c r="B54" s="106"/>
      <c r="C54" s="105"/>
      <c r="D54" s="105"/>
      <c r="E54" s="105"/>
      <c r="F54" s="105"/>
      <c r="G54" s="105"/>
    </row>
    <row r="55" spans="1:7" ht="25.5" customHeight="1">
      <c r="A55" s="105"/>
      <c r="B55" s="106"/>
      <c r="C55" s="105"/>
      <c r="D55" s="105"/>
      <c r="E55" s="105"/>
      <c r="F55" s="105"/>
      <c r="G55" s="105"/>
    </row>
    <row r="56" spans="1:7" ht="25.5" customHeight="1">
      <c r="A56" s="88"/>
      <c r="B56" s="101" t="s">
        <v>64</v>
      </c>
      <c r="C56" s="88"/>
      <c r="D56" s="88"/>
      <c r="E56" s="88"/>
      <c r="F56" s="88"/>
      <c r="G56" s="88"/>
    </row>
    <row r="57" spans="1:7" ht="25.5" customHeight="1">
      <c r="A57" s="107" t="s">
        <v>57</v>
      </c>
      <c r="B57" s="91" t="s">
        <v>65</v>
      </c>
      <c r="C57" s="108" t="s">
        <v>5</v>
      </c>
      <c r="D57" s="108" t="s">
        <v>6</v>
      </c>
      <c r="E57" s="108" t="s">
        <v>7</v>
      </c>
      <c r="F57" s="108" t="s">
        <v>8</v>
      </c>
      <c r="G57" s="108" t="s">
        <v>9</v>
      </c>
    </row>
    <row r="58" spans="1:7" ht="25.5" customHeight="1">
      <c r="A58" s="109" t="s">
        <v>10</v>
      </c>
      <c r="B58" s="102" t="s">
        <v>66</v>
      </c>
      <c r="C58" s="95">
        <f>D58+E58+F58+G58</f>
        <v>21575.741733974657</v>
      </c>
      <c r="D58" s="95">
        <f>D59+D60</f>
        <v>0</v>
      </c>
      <c r="E58" s="95">
        <f>E59+E60</f>
        <v>0</v>
      </c>
      <c r="F58" s="95">
        <f>F59+F60</f>
        <v>7930.8302007521052</v>
      </c>
      <c r="G58" s="95">
        <f>G59+G60</f>
        <v>13644.911533222552</v>
      </c>
    </row>
    <row r="59" spans="1:7" ht="25.5" customHeight="1">
      <c r="A59" s="109" t="s">
        <v>12</v>
      </c>
      <c r="B59" s="102" t="s">
        <v>67</v>
      </c>
      <c r="C59" s="95">
        <f t="shared" ref="C59:C69" si="4">D59+E59+F59+G59</f>
        <v>10371.439562075819</v>
      </c>
      <c r="D59" s="95"/>
      <c r="E59" s="95"/>
      <c r="F59" s="95">
        <v>7930.8302007521052</v>
      </c>
      <c r="G59" s="95">
        <v>2440.6093613237144</v>
      </c>
    </row>
    <row r="60" spans="1:7" ht="25.5" customHeight="1">
      <c r="A60" s="109" t="s">
        <v>15</v>
      </c>
      <c r="B60" s="102" t="s">
        <v>68</v>
      </c>
      <c r="C60" s="95">
        <f t="shared" si="4"/>
        <v>11204.302171898838</v>
      </c>
      <c r="D60" s="95"/>
      <c r="E60" s="95"/>
      <c r="F60" s="95"/>
      <c r="G60" s="95">
        <v>11204.302171898838</v>
      </c>
    </row>
    <row r="61" spans="1:7" ht="25.5" customHeight="1">
      <c r="A61" s="109" t="s">
        <v>25</v>
      </c>
      <c r="B61" s="102" t="s">
        <v>69</v>
      </c>
      <c r="C61" s="95">
        <f t="shared" si="4"/>
        <v>0</v>
      </c>
      <c r="D61" s="95">
        <f>D62+D63</f>
        <v>0</v>
      </c>
      <c r="E61" s="95">
        <f>E62+E63</f>
        <v>0</v>
      </c>
      <c r="F61" s="95">
        <f>F62+F63</f>
        <v>0</v>
      </c>
      <c r="G61" s="95">
        <f>G62+G63</f>
        <v>0</v>
      </c>
    </row>
    <row r="62" spans="1:7" ht="25.5" customHeight="1">
      <c r="A62" s="109" t="s">
        <v>70</v>
      </c>
      <c r="B62" s="102" t="s">
        <v>67</v>
      </c>
      <c r="C62" s="95">
        <f t="shared" si="4"/>
        <v>0</v>
      </c>
      <c r="D62" s="95"/>
      <c r="E62" s="95"/>
      <c r="F62" s="95"/>
      <c r="G62" s="95"/>
    </row>
    <row r="63" spans="1:7" ht="25.5" customHeight="1">
      <c r="A63" s="109" t="s">
        <v>71</v>
      </c>
      <c r="B63" s="102" t="s">
        <v>68</v>
      </c>
      <c r="C63" s="95">
        <f t="shared" si="4"/>
        <v>0</v>
      </c>
      <c r="D63" s="95"/>
      <c r="E63" s="95"/>
      <c r="F63" s="95"/>
      <c r="G63" s="95"/>
    </row>
    <row r="64" spans="1:7" ht="25.5" customHeight="1">
      <c r="A64" s="109" t="s">
        <v>28</v>
      </c>
      <c r="B64" s="102" t="s">
        <v>37</v>
      </c>
      <c r="C64" s="95">
        <f t="shared" si="4"/>
        <v>0</v>
      </c>
      <c r="D64" s="95">
        <f>D65+D66</f>
        <v>0</v>
      </c>
      <c r="E64" s="95">
        <f>E65+E66</f>
        <v>0</v>
      </c>
      <c r="F64" s="95">
        <f>F65+F66</f>
        <v>0</v>
      </c>
      <c r="G64" s="95">
        <f>G65+G66</f>
        <v>0</v>
      </c>
    </row>
    <row r="65" spans="1:7" ht="25.5" customHeight="1">
      <c r="A65" s="109" t="s">
        <v>30</v>
      </c>
      <c r="B65" s="102" t="s">
        <v>67</v>
      </c>
      <c r="C65" s="95">
        <f t="shared" si="4"/>
        <v>0</v>
      </c>
      <c r="D65" s="95"/>
      <c r="E65" s="95"/>
      <c r="F65" s="95"/>
      <c r="G65" s="95"/>
    </row>
    <row r="66" spans="1:7" ht="25.5" customHeight="1">
      <c r="A66" s="109" t="s">
        <v>38</v>
      </c>
      <c r="B66" s="102" t="s">
        <v>68</v>
      </c>
      <c r="C66" s="95">
        <f t="shared" si="4"/>
        <v>0</v>
      </c>
      <c r="D66" s="95"/>
      <c r="E66" s="95"/>
      <c r="F66" s="95"/>
      <c r="G66" s="95"/>
    </row>
    <row r="67" spans="1:7" ht="25.5" customHeight="1">
      <c r="A67" s="109" t="s">
        <v>72</v>
      </c>
      <c r="B67" s="102" t="s">
        <v>73</v>
      </c>
      <c r="C67" s="95">
        <f t="shared" si="4"/>
        <v>794.80700000000002</v>
      </c>
      <c r="D67" s="95">
        <f>D68+D69</f>
        <v>0</v>
      </c>
      <c r="E67" s="95">
        <f>E68+E69</f>
        <v>0</v>
      </c>
      <c r="F67" s="95">
        <f>F68+F69</f>
        <v>544.45899999999995</v>
      </c>
      <c r="G67" s="95">
        <f>G68+G69</f>
        <v>250.34800000000001</v>
      </c>
    </row>
    <row r="68" spans="1:7" ht="25.5" customHeight="1">
      <c r="A68" s="109" t="s">
        <v>50</v>
      </c>
      <c r="B68" s="102" t="s">
        <v>67</v>
      </c>
      <c r="C68" s="95">
        <f t="shared" si="4"/>
        <v>794.80700000000002</v>
      </c>
      <c r="D68" s="95"/>
      <c r="E68" s="95"/>
      <c r="F68" s="95">
        <v>544.45899999999995</v>
      </c>
      <c r="G68" s="95">
        <v>250.34800000000001</v>
      </c>
    </row>
    <row r="69" spans="1:7" ht="25.5" customHeight="1">
      <c r="A69" s="109" t="s">
        <v>52</v>
      </c>
      <c r="B69" s="102" t="s">
        <v>68</v>
      </c>
      <c r="C69" s="95">
        <f t="shared" si="4"/>
        <v>0</v>
      </c>
      <c r="D69" s="95"/>
      <c r="E69" s="95"/>
      <c r="F69" s="95"/>
      <c r="G69" s="95"/>
    </row>
    <row r="70" spans="1:7" ht="25.5" customHeight="1">
      <c r="A70" s="110"/>
      <c r="B70" s="110"/>
      <c r="C70" s="95"/>
      <c r="D70" s="95"/>
      <c r="E70" s="95"/>
      <c r="F70" s="95"/>
      <c r="G70" s="95"/>
    </row>
    <row r="71" spans="1:7" ht="25.5" customHeight="1">
      <c r="A71" s="111"/>
      <c r="B71" s="112" t="s">
        <v>74</v>
      </c>
      <c r="C71" s="95">
        <f>D71+E71+F71+G71</f>
        <v>22370.548733974661</v>
      </c>
      <c r="D71" s="95">
        <f>D72+D73</f>
        <v>0</v>
      </c>
      <c r="E71" s="95">
        <f>E72+E73</f>
        <v>0</v>
      </c>
      <c r="F71" s="95">
        <f>F72+F73</f>
        <v>8475.2892007521059</v>
      </c>
      <c r="G71" s="95">
        <f>G72+G73</f>
        <v>13895.259533222554</v>
      </c>
    </row>
    <row r="72" spans="1:7" ht="25.5" customHeight="1">
      <c r="A72" s="111"/>
      <c r="B72" s="112" t="s">
        <v>67</v>
      </c>
      <c r="C72" s="95">
        <f>D72+E72+F72+G72</f>
        <v>11166.246562075819</v>
      </c>
      <c r="D72" s="95">
        <f t="shared" ref="D72:G73" si="5">D59+D62+D65+D68</f>
        <v>0</v>
      </c>
      <c r="E72" s="95">
        <f t="shared" si="5"/>
        <v>0</v>
      </c>
      <c r="F72" s="95">
        <f t="shared" si="5"/>
        <v>8475.2892007521059</v>
      </c>
      <c r="G72" s="95">
        <f t="shared" si="5"/>
        <v>2690.9573613237144</v>
      </c>
    </row>
    <row r="73" spans="1:7" ht="25.5" customHeight="1">
      <c r="A73" s="111"/>
      <c r="B73" s="112" t="s">
        <v>68</v>
      </c>
      <c r="C73" s="95">
        <f>D73+E73+F73+G73</f>
        <v>11204.302171898838</v>
      </c>
      <c r="D73" s="95">
        <f t="shared" si="5"/>
        <v>0</v>
      </c>
      <c r="E73" s="95">
        <f t="shared" si="5"/>
        <v>0</v>
      </c>
      <c r="F73" s="95">
        <f t="shared" si="5"/>
        <v>0</v>
      </c>
      <c r="G73" s="95">
        <f t="shared" si="5"/>
        <v>11204.302171898838</v>
      </c>
    </row>
  </sheetData>
  <protectedRanges>
    <protectedRange sqref="A40:B42" name="Диапазон1_1_1"/>
    <protectedRange sqref="A49:B51" name="Диапазон1_1_2"/>
    <protectedRange sqref="A58:B60" name="Диапазон1_1_3"/>
  </protectedRanges>
  <mergeCells count="6">
    <mergeCell ref="A4:A5"/>
    <mergeCell ref="B4:B5"/>
    <mergeCell ref="C4:G4"/>
    <mergeCell ref="A44:B44"/>
    <mergeCell ref="A52:B52"/>
    <mergeCell ref="A70:B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2019-04-17T07:56:17Z</dcterms:created>
  <dcterms:modified xsi:type="dcterms:W3CDTF">2019-04-17T08:19:32Z</dcterms:modified>
</cp:coreProperties>
</file>